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5570" windowHeight="9735"/>
  </bookViews>
  <sheets>
    <sheet name="отчет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B29" i="1"/>
  <c r="B22"/>
  <c r="B18"/>
  <c r="B12"/>
  <c r="B11"/>
  <c r="B9"/>
  <c r="B31" l="1"/>
  <c r="D17"/>
  <c r="C31" l="1"/>
  <c r="D28"/>
  <c r="D15"/>
  <c r="D24" l="1"/>
  <c r="D14" l="1"/>
  <c r="B19" l="1"/>
  <c r="B32" s="1"/>
  <c r="C19" l="1"/>
  <c r="C32" s="1"/>
  <c r="D26" l="1"/>
  <c r="D16" l="1"/>
  <c r="D21" l="1"/>
  <c r="D25"/>
  <c r="D29"/>
  <c r="D30"/>
  <c r="D22"/>
  <c r="D10"/>
  <c r="D11"/>
  <c r="D12"/>
  <c r="D13"/>
  <c r="D18"/>
  <c r="D31" l="1"/>
  <c r="D19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<sst xmlns="http://schemas.openxmlformats.org/spreadsheetml/2006/main" count="39" uniqueCount="39">
  <si>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</si>
  <si>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</si>
  <si>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</si>
  <si>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</si>
  <si>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</si>
  <si>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</si>
  <si>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</si>
  <si>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</si>
  <si>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</si>
  <si>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</si>
  <si>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</si>
  <si>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</si>
  <si>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</si>
  <si>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</si>
  <si>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</si>
  <si>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</si>
  <si>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</si>
  <si>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</si>
  <si>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</si>
  <si>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</si>
  <si>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</si>
  <si>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</si>
  <si>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</si>
  <si>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</si>
  <si>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</si>
  <si>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</si>
  <si>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</si>
  <si>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</si>
  <si>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</si>
  <si>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</si>
  <si>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</si>
  <si>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</si>
  <si>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</si>
  <si>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</si>
  <si>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ДОХОДЫ ОТ ИСПОЛЬЗОВАНИЯ ИМУЩЕСТВА, НАХОДЯЩЕГОСЯ В ГОСУДАРСТВЕННОЙ И МУНИЦИПАЛЬНОЙ СОБСТВЕННОСТИ</t>
  </si>
  <si>
    <t>Национальная безопасность и правоохранительная деятельность</t>
  </si>
  <si>
    <t>ШТРАФЫ</t>
  </si>
  <si>
    <t>Исп. Назирова Г.С.</t>
  </si>
  <si>
    <t>на 1 июля  2023 года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</si>
</sst>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[Red]\-#,##0.00\ 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right" vertical="center" shrinkToFit="1"/>
    </xf>
    <xf numFmtId="165" fontId="8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90;&#1095;&#1077;&#1090;%20&#1087;&#1086;%20&#1080;&#1089;&#1087;&#1086;&#1083;&#1085;&#1077;&#1085;&#1080;&#1102;%20&#1073;&#1102;&#1076;&#1078;&#1077;&#1090;&#1072;%20&#1087;&#1086;%20&#1076;&#1086;&#1093;&#1086;&#1076;&#1072;&#1084;%20(&#1082;%20&#1047;&#1072;&#1082;&#1086;&#1085;&#1091;%20&#1086;&#1073;%20&#1080;&#1089;&#1087;&#1086;&#1083;&#1085;&#1077;&#1085;&#1080;&#108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90;&#1095;&#1077;&#1090;%20&#1087;&#1086;%20&#1080;&#1089;&#1087;&#1086;&#1083;&#1085;&#1077;&#1085;&#1080;&#1102;%20&#1073;&#1102;&#1076;&#1078;&#1077;&#1090;&#1072;%20&#1087;&#1086;%20&#1088;&#1072;&#1089;&#1093;&#1086;&#1076;&#1072;&#1084;%20(&#1082;%20&#1047;&#1072;&#1082;&#1086;&#1085;&#1091;%20&#1086;&#1073;%20&#1080;&#1089;&#1087;&#1086;&#1083;&#1085;&#1077;&#1085;&#1080;&#108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</sheetNames>
    <sheetDataSet>
      <sheetData sheetId="0">
        <row r="9">
          <cell r="I9">
            <v>263300</v>
          </cell>
        </row>
        <row r="20">
          <cell r="I20">
            <v>226300</v>
          </cell>
        </row>
        <row r="24">
          <cell r="I24">
            <v>194100</v>
          </cell>
        </row>
        <row r="39">
          <cell r="I39">
            <v>3485480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</sheetNames>
    <sheetDataSet>
      <sheetData sheetId="0">
        <row r="8">
          <cell r="L8">
            <v>265654.58</v>
          </cell>
        </row>
        <row r="15">
          <cell r="I15">
            <v>1666012</v>
          </cell>
        </row>
        <row r="64">
          <cell r="I64">
            <v>590772.52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topLeftCell="A16" workbookViewId="0">
      <selection activeCell="C29" sqref="C29"/>
    </sheetView>
  </sheetViews>
  <sheetFormatPr defaultRowHeight="15"/>
  <cols>
    <col min="1" max="1" width="45.42578125" customWidth="1"/>
    <col min="2" max="3" width="15.5703125" customWidth="1"/>
    <col min="4" max="4" width="16.140625" customWidth="1"/>
  </cols>
  <sheetData>
    <row r="1" spans="1:5" s="19" customFormat="1" ht="12.75">
      <c r="A1" s="30" t="s">
        <v>1</v>
      </c>
      <c r="B1" s="31"/>
      <c r="C1" s="31"/>
      <c r="D1" s="31"/>
      <c r="E1" s="18"/>
    </row>
    <row r="2" spans="1:5" s="19" customFormat="1" ht="12.75">
      <c r="A2" s="30" t="s">
        <v>2</v>
      </c>
      <c r="B2" s="31"/>
      <c r="C2" s="31"/>
      <c r="D2" s="31"/>
      <c r="E2" s="18"/>
    </row>
    <row r="3" spans="1:5" s="19" customFormat="1" ht="20.25" customHeight="1">
      <c r="A3" s="30" t="s">
        <v>31</v>
      </c>
      <c r="B3" s="31"/>
      <c r="C3" s="31"/>
      <c r="D3" s="31"/>
      <c r="E3" s="18"/>
    </row>
    <row r="4" spans="1:5" s="19" customFormat="1" ht="12.75">
      <c r="A4" s="30" t="s">
        <v>38</v>
      </c>
      <c r="B4" s="31"/>
      <c r="C4" s="31"/>
      <c r="D4" s="31"/>
      <c r="E4" s="18"/>
    </row>
    <row r="5" spans="1:5">
      <c r="A5" s="23" t="s">
        <v>0</v>
      </c>
      <c r="B5" s="24"/>
      <c r="C5" s="24"/>
      <c r="D5" s="24"/>
      <c r="E5" s="2"/>
    </row>
    <row r="6" spans="1:5">
      <c r="A6" s="25" t="s">
        <v>3</v>
      </c>
      <c r="B6" s="26"/>
      <c r="C6" s="26"/>
      <c r="D6" s="26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7" t="s">
        <v>12</v>
      </c>
      <c r="B8" s="28"/>
      <c r="C8" s="28"/>
      <c r="D8" s="29"/>
      <c r="E8" s="2"/>
    </row>
    <row r="9" spans="1:5">
      <c r="A9" s="4" t="s">
        <v>8</v>
      </c>
      <c r="B9" s="14">
        <f>[1]Результат!$I$9</f>
        <v>263300</v>
      </c>
      <c r="C9" s="14">
        <v>67580.86</v>
      </c>
      <c r="D9" s="14">
        <v>0</v>
      </c>
      <c r="E9" s="2"/>
    </row>
    <row r="10" spans="1:5">
      <c r="A10" s="4" t="s">
        <v>19</v>
      </c>
      <c r="B10" s="21">
        <v>37000</v>
      </c>
      <c r="C10" s="21">
        <v>17513.37</v>
      </c>
      <c r="D10" s="14">
        <f t="shared" ref="D10:D15" si="0">C10/B10*100</f>
        <v>47.333432432432431</v>
      </c>
      <c r="E10" s="2"/>
    </row>
    <row r="11" spans="1:5" s="8" customFormat="1">
      <c r="A11" s="9" t="s">
        <v>18</v>
      </c>
      <c r="B11" s="21">
        <f>[1]Результат!$I$20</f>
        <v>226300</v>
      </c>
      <c r="C11" s="21">
        <v>17885.46</v>
      </c>
      <c r="D11" s="14">
        <f t="shared" si="0"/>
        <v>7.9034290764471935</v>
      </c>
      <c r="E11" s="2"/>
    </row>
    <row r="12" spans="1:5">
      <c r="A12" s="4" t="s">
        <v>20</v>
      </c>
      <c r="B12" s="21">
        <f>[1]Результат!$I$24</f>
        <v>194100</v>
      </c>
      <c r="C12" s="21">
        <v>15148.76</v>
      </c>
      <c r="D12" s="14">
        <f t="shared" si="0"/>
        <v>7.8046161772282323</v>
      </c>
      <c r="E12" s="2"/>
    </row>
    <row r="13" spans="1:5">
      <c r="A13" s="4" t="s">
        <v>9</v>
      </c>
      <c r="B13" s="21">
        <v>5000</v>
      </c>
      <c r="C13" s="21">
        <v>1400</v>
      </c>
      <c r="D13" s="14">
        <f t="shared" si="0"/>
        <v>28.000000000000004</v>
      </c>
      <c r="E13" s="2"/>
    </row>
    <row r="14" spans="1:5" ht="36.75" customHeight="1">
      <c r="A14" s="4" t="s">
        <v>34</v>
      </c>
      <c r="B14" s="14">
        <v>0</v>
      </c>
      <c r="C14" s="21">
        <v>0</v>
      </c>
      <c r="D14" s="14" t="e">
        <f t="shared" si="0"/>
        <v>#DIV/0!</v>
      </c>
      <c r="E14" s="2"/>
    </row>
    <row r="15" spans="1:5">
      <c r="A15" s="4" t="s">
        <v>10</v>
      </c>
      <c r="B15" s="14">
        <v>10000</v>
      </c>
      <c r="C15" s="21">
        <v>0</v>
      </c>
      <c r="D15" s="14">
        <f t="shared" si="0"/>
        <v>0</v>
      </c>
      <c r="E15" s="2"/>
    </row>
    <row r="16" spans="1:5" s="12" customFormat="1">
      <c r="A16" s="4" t="s">
        <v>29</v>
      </c>
      <c r="B16" s="14">
        <v>0</v>
      </c>
      <c r="C16" s="21">
        <v>32182.03</v>
      </c>
      <c r="D16" s="14" t="e">
        <f>C16/B16*100</f>
        <v>#DIV/0!</v>
      </c>
      <c r="E16" s="2"/>
    </row>
    <row r="17" spans="1:5">
      <c r="A17" s="4" t="s">
        <v>36</v>
      </c>
      <c r="B17" s="14">
        <v>0</v>
      </c>
      <c r="C17" s="21">
        <v>0</v>
      </c>
      <c r="D17" s="14" t="e">
        <f>C17/B17*100</f>
        <v>#DIV/0!</v>
      </c>
      <c r="E17" s="2"/>
    </row>
    <row r="18" spans="1:5">
      <c r="A18" s="4" t="s">
        <v>11</v>
      </c>
      <c r="B18" s="22">
        <f>[1]Результат!$I$39</f>
        <v>3485480</v>
      </c>
      <c r="C18" s="21">
        <v>1979214</v>
      </c>
      <c r="D18" s="14">
        <f>C18/B18*100</f>
        <v>56.784546174415006</v>
      </c>
      <c r="E18" s="2"/>
    </row>
    <row r="19" spans="1:5">
      <c r="A19" s="3" t="s">
        <v>13</v>
      </c>
      <c r="B19" s="15">
        <f>B9+B18</f>
        <v>3748780</v>
      </c>
      <c r="C19" s="15">
        <f>C9+C18</f>
        <v>2046794.86</v>
      </c>
      <c r="D19" s="14">
        <f>C19/B19*100</f>
        <v>54.598959128036327</v>
      </c>
      <c r="E19" s="2"/>
    </row>
    <row r="20" spans="1:5">
      <c r="A20" s="20" t="s">
        <v>15</v>
      </c>
      <c r="B20" s="20"/>
      <c r="C20" s="20"/>
      <c r="D20" s="20"/>
    </row>
    <row r="21" spans="1:5" ht="22.5">
      <c r="A21" s="13" t="s">
        <v>21</v>
      </c>
      <c r="B21" s="17">
        <v>918638</v>
      </c>
      <c r="C21" s="17">
        <v>408365.89</v>
      </c>
      <c r="D21" s="17">
        <f>C21/B21*100</f>
        <v>44.453407109220386</v>
      </c>
    </row>
    <row r="22" spans="1:5" ht="33.75">
      <c r="A22" s="13" t="s">
        <v>22</v>
      </c>
      <c r="B22" s="17">
        <f>[2]Результат!$I$15</f>
        <v>1666012</v>
      </c>
      <c r="C22" s="17">
        <v>849240.95</v>
      </c>
      <c r="D22" s="17">
        <f>C22/B22*100</f>
        <v>50.97447977565588</v>
      </c>
    </row>
    <row r="23" spans="1:5" s="12" customFormat="1">
      <c r="A23" s="13" t="s">
        <v>23</v>
      </c>
      <c r="B23" s="17">
        <v>3000</v>
      </c>
      <c r="C23" s="17">
        <v>0</v>
      </c>
      <c r="D23" s="17"/>
    </row>
    <row r="24" spans="1:5">
      <c r="A24" s="13" t="s">
        <v>24</v>
      </c>
      <c r="B24" s="17">
        <v>38400</v>
      </c>
      <c r="C24" s="17">
        <v>10760.34</v>
      </c>
      <c r="D24" s="17">
        <f t="shared" ref="D24" si="1">C24/B24*100</f>
        <v>28.021718750000002</v>
      </c>
    </row>
    <row r="25" spans="1:5" s="12" customFormat="1" ht="22.5">
      <c r="A25" s="13" t="s">
        <v>35</v>
      </c>
      <c r="B25" s="17">
        <v>110800</v>
      </c>
      <c r="C25" s="17">
        <v>0</v>
      </c>
      <c r="D25" s="17">
        <f t="shared" ref="D25:D30" si="2">C25/B25*100</f>
        <v>0</v>
      </c>
    </row>
    <row r="26" spans="1:5">
      <c r="A26" s="13" t="s">
        <v>25</v>
      </c>
      <c r="B26" s="17">
        <v>428480</v>
      </c>
      <c r="C26" s="17">
        <v>108884.66</v>
      </c>
      <c r="D26" s="17">
        <f t="shared" ref="D26" si="3">C26/B26*100</f>
        <v>25.411841859596713</v>
      </c>
    </row>
    <row r="27" spans="1:5" s="12" customFormat="1">
      <c r="A27" s="13" t="s">
        <v>30</v>
      </c>
      <c r="B27" s="17">
        <v>0</v>
      </c>
      <c r="C27" s="17">
        <v>0</v>
      </c>
      <c r="D27" s="17">
        <v>0</v>
      </c>
    </row>
    <row r="28" spans="1:5">
      <c r="A28" s="13" t="s">
        <v>26</v>
      </c>
      <c r="B28" s="17">
        <v>0</v>
      </c>
      <c r="C28" s="17">
        <v>0</v>
      </c>
      <c r="D28" s="17" t="e">
        <f t="shared" si="2"/>
        <v>#DIV/0!</v>
      </c>
    </row>
    <row r="29" spans="1:5">
      <c r="A29" s="13" t="s">
        <v>27</v>
      </c>
      <c r="B29" s="17">
        <f>[2]Результат!$I$64</f>
        <v>590772.52</v>
      </c>
      <c r="C29" s="17">
        <v>172806.04</v>
      </c>
      <c r="D29" s="17">
        <f t="shared" si="2"/>
        <v>29.25085953557894</v>
      </c>
    </row>
    <row r="30" spans="1:5">
      <c r="A30" s="13" t="s">
        <v>14</v>
      </c>
      <c r="B30" s="17">
        <v>0</v>
      </c>
      <c r="C30" s="17">
        <v>0</v>
      </c>
      <c r="D30" s="17" t="e">
        <f t="shared" si="2"/>
        <v>#DIV/0!</v>
      </c>
    </row>
    <row r="31" spans="1:5">
      <c r="A31" s="5" t="s">
        <v>16</v>
      </c>
      <c r="B31" s="15">
        <f>B21+B22+B23+B24+B25+B26+B27+B28+B29+B30</f>
        <v>3756102.52</v>
      </c>
      <c r="C31" s="15">
        <f>SUM(C21:C30)</f>
        <v>1550057.88</v>
      </c>
      <c r="D31" s="16">
        <f>C31/B31*100</f>
        <v>41.267720243163112</v>
      </c>
    </row>
    <row r="32" spans="1:5">
      <c r="A32" s="6" t="s">
        <v>17</v>
      </c>
      <c r="B32" s="7">
        <f>B19-B31</f>
        <v>-7322.5200000000186</v>
      </c>
      <c r="C32" s="7">
        <f>C19-C31</f>
        <v>496736.98000000021</v>
      </c>
      <c r="D32" s="1"/>
    </row>
    <row r="33" spans="1:4" s="8" customFormat="1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 t="s">
        <v>32</v>
      </c>
      <c r="B35" s="10"/>
      <c r="C35" s="10" t="s">
        <v>33</v>
      </c>
      <c r="D35" s="10"/>
    </row>
    <row r="37" spans="1:4">
      <c r="A37" s="11" t="s">
        <v>37</v>
      </c>
      <c r="B37" s="10"/>
      <c r="C37" s="10"/>
      <c r="D37" s="10"/>
    </row>
    <row r="38" spans="1:4">
      <c r="A38" s="11" t="s">
        <v>28</v>
      </c>
      <c r="B38" s="10"/>
      <c r="C38" s="10"/>
      <c r="D38" s="10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 ишмухамет</cp:lastModifiedBy>
  <cp:lastPrinted>2020-05-13T09:17:30Z</cp:lastPrinted>
  <dcterms:created xsi:type="dcterms:W3CDTF">2016-02-08T11:51:34Z</dcterms:created>
  <dcterms:modified xsi:type="dcterms:W3CDTF">2023-12-22T04:26:29Z</dcterms:modified>
</cp:coreProperties>
</file>